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0">'Decont PNS'!$A$1:$I$44</definedName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<sst xmlns="http://schemas.openxmlformats.org/spreadsheetml/2006/main" count="279" uniqueCount="126">
  <si>
    <t>Cod tip decont</t>
  </si>
  <si>
    <t>Descriere</t>
  </si>
  <si>
    <t>Cod partener</t>
  </si>
  <si>
    <t>Nume partener</t>
  </si>
  <si>
    <t>Nr. contract</t>
  </si>
  <si>
    <t>An contract</t>
  </si>
  <si>
    <t>NHPPOLI_AMIL_MED</t>
  </si>
  <si>
    <t>Decont medicamente - 6.5.3 Amiloidoza cu transtiretina</t>
  </si>
  <si>
    <t>IS01</t>
  </si>
  <si>
    <t>SPITALUL CLINIC JUDETEAN DE URGENTA SF. SPIRIDON IASI</t>
  </si>
  <si>
    <t>2022</t>
  </si>
  <si>
    <t>NHP</t>
  </si>
  <si>
    <t>NHPH_EPIB_MAT</t>
  </si>
  <si>
    <t>Decont materiale sanitare pentru Epidermoliza buloasa</t>
  </si>
  <si>
    <t>NHPSHU_HPN_MED</t>
  </si>
  <si>
    <t>Decont medicamente SHU_HPN</t>
  </si>
  <si>
    <t>NHPSINDROM_IMUP_MED</t>
  </si>
  <si>
    <t>Decont medicamente pentru Sindrom de imunodeficienta primara</t>
  </si>
  <si>
    <t>NHPBR_SPT_CV_MED</t>
  </si>
  <si>
    <t>Decont medicamente Boli rare - incluse conditionat tratament spitalicesc(6.27)</t>
  </si>
  <si>
    <t>NHPENDO_MED</t>
  </si>
  <si>
    <t>Decont medicamente pentru programul national de boli endocrine</t>
  </si>
  <si>
    <t>NHPHEMO_MED</t>
  </si>
  <si>
    <t>Decont medicamente pentru programul national de hemofilie, talasemie si alte boli rare</t>
  </si>
  <si>
    <t>NHPDIABET_MED</t>
  </si>
  <si>
    <t>Decont medicamente pentru programul national de diabet zaharat</t>
  </si>
  <si>
    <t>NHPDIABET_MAT</t>
  </si>
  <si>
    <t>Decont materiale sanitare pentru programul national de diabet zaharat</t>
  </si>
  <si>
    <t>NHPDTAIP_RI_MAT</t>
  </si>
  <si>
    <t>Decont materiale sanitare pentru radiologie interventionala</t>
  </si>
  <si>
    <t>NHPCARDIO_MAT</t>
  </si>
  <si>
    <t>Decont materiale sanitare pentru programul national de boli cardiovasculare</t>
  </si>
  <si>
    <t>NHPDTAIP_HC_D_MAT</t>
  </si>
  <si>
    <t>Decont materiale sanitare pentru tratamentul hidrocefaliei congenitale sau dobandite la copil</t>
  </si>
  <si>
    <t>IS02</t>
  </si>
  <si>
    <t>SPITALUL CLINIC DE URGENTA PENTRU COPII "SF.MARIA" IASI</t>
  </si>
  <si>
    <t>NHPHFA_BH4_MED</t>
  </si>
  <si>
    <t>Decont medicamente pentru adulti si copii cu hiperfenilalaninemie diagnosticati cu fenilcetonurie sau deficit de tetrahidrobiopterina (BH4)</t>
  </si>
  <si>
    <t>NHPPONCO_MED</t>
  </si>
  <si>
    <t>Decont medicamente pentru programul national de oncologie</t>
  </si>
  <si>
    <t>IS03</t>
  </si>
  <si>
    <t>INSTITUTUL DE BOLI CARDIOVASCULARE "PROF.DR. G.I.M. GEORGESCU" IASI</t>
  </si>
  <si>
    <t>NHPSCLER_TUB_MED</t>
  </si>
  <si>
    <t>Decont medicamente pentru scleroza tuberoasa</t>
  </si>
  <si>
    <t>IS04</t>
  </si>
  <si>
    <t>SPITALUL CLINIC  DR.C.I.PARHON IASI</t>
  </si>
  <si>
    <t>NHPH_FABRY_MED</t>
  </si>
  <si>
    <t>Decont medicamente pentru Boala Fabry</t>
  </si>
  <si>
    <t>NHPH_PULM_MED</t>
  </si>
  <si>
    <t>Decont medicamente pentru hipertensiune pulmonara</t>
  </si>
  <si>
    <t>IS07</t>
  </si>
  <si>
    <t>SPITALUL CLINIC DE PNEUMOFTIZIOLOGIE IASI</t>
  </si>
  <si>
    <t>NHPNEURO_DI_MED</t>
  </si>
  <si>
    <t>Decont medicamente pentru boli neurologice degenerative/inflamatorii</t>
  </si>
  <si>
    <t>IS11</t>
  </si>
  <si>
    <t>SP. CL. URGENTA  "PROF. DR. N. OBLU" IASI</t>
  </si>
  <si>
    <t>1700</t>
  </si>
  <si>
    <t>NHPDTAIP_DN_MAT</t>
  </si>
  <si>
    <t>Decont materiale sanitare pentru tratamentul durerii neuropate prin implant de neurostimulator med.</t>
  </si>
  <si>
    <t>IS12</t>
  </si>
  <si>
    <t>SPITALUL CLINIC DE RECUPERARE IASI</t>
  </si>
  <si>
    <t>NHPSURDO_MAT</t>
  </si>
  <si>
    <t>Decont materiale sanitare pentru subprogramul de tratament al surditatii congenitale prin implant cohlear si proteze auditive</t>
  </si>
  <si>
    <t>NHPNEURO_MED</t>
  </si>
  <si>
    <t>Decont medicamente pentru subprogramul de tratament al sclerozei multiple</t>
  </si>
  <si>
    <t>IS32</t>
  </si>
  <si>
    <t>CENTRUL DE ONCOLOGIE EUROCLINIC SRL</t>
  </si>
  <si>
    <t>IS36</t>
  </si>
  <si>
    <t>INSTITUTUL REGIONAL DE ONCOLOGIE IASI</t>
  </si>
  <si>
    <t>2707</t>
  </si>
  <si>
    <t>IS48</t>
  </si>
  <si>
    <t>MNT HEALTHCARE EUROPE SRL</t>
  </si>
  <si>
    <t>DECONTURI PNS APRILIE 2023</t>
  </si>
  <si>
    <t>MEDICAMENTE PNS</t>
  </si>
  <si>
    <t>mii lei</t>
  </si>
  <si>
    <t>DECONT APRILIE2023</t>
  </si>
  <si>
    <t>UCRAINA APRILIE 2023</t>
  </si>
  <si>
    <t>ACT.CURENTA APRILIE 2023</t>
  </si>
  <si>
    <t>TOTAL DECONT/PNS  APRILIE 2023</t>
  </si>
  <si>
    <t>MATERIALE SANITARE PNS</t>
  </si>
  <si>
    <t>TOTAL</t>
  </si>
  <si>
    <t>NHPPONCO_MED COST VOLUM</t>
  </si>
  <si>
    <t>NHPNEURO_MED_COST VOLUM</t>
  </si>
  <si>
    <t>RADIOTERAPIE</t>
  </si>
  <si>
    <t>Tip decont</t>
  </si>
  <si>
    <t>Partner code</t>
  </si>
  <si>
    <t>Partner name</t>
  </si>
  <si>
    <t>Descriere tip decont</t>
  </si>
  <si>
    <t>Cod categorie partener</t>
  </si>
  <si>
    <t>DECONT FEBRUARIE 2023</t>
  </si>
  <si>
    <t>UCRAINA FEBRUARIE 2023</t>
  </si>
  <si>
    <t>ACT.CURENTA FEBRUARIE 2023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</si>
  <si>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</si>
  <si>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</si>
  <si>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</si>
  <si>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</si>
  <si>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</si>
  <si>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</si>
  <si>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</si>
  <si>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</si>
  <si>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</si>
  <si>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</si>
  <si>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</si>
  <si>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</si>
  <si>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</si>
  <si>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</si>
  <si>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</si>
  <si>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</si>
  <si>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</si>
  <si>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</si>
  <si>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</si>
  <si>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</si>
  <si>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</si>
  <si>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</si>
  <si>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</si>
  <si>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</si>
  <si>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</si>
  <si>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</si>
  <si>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</si>
  <si>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</si>
  <si>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</si>
  <si>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</si>
  <si>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</si>
  <si>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</si>
  <si>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IS14</t>
  </si>
  <si>
    <t>SPITAL MUNICIPAL PASCANI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</si>
</sst>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  <numFmt numFmtId="167" formatCode="0.000000"/>
    <numFmt numFmtId="168" formatCode="0.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4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 horizontal="right" wrapText="1"/>
    </xf>
    <xf numFmtId="0" fontId="3" fillId="0" borderId="0" xfId="55" applyFont="1">
      <alignment/>
      <protection/>
    </xf>
    <xf numFmtId="17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0" fontId="42" fillId="0" borderId="0" xfId="55" applyFont="1">
      <alignment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34" borderId="11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14" xfId="55" applyFont="1" applyBorder="1" applyAlignment="1">
      <alignment wrapText="1"/>
      <protection/>
    </xf>
    <xf numFmtId="0" fontId="3" fillId="0" borderId="11" xfId="55" applyFont="1" applyBorder="1" applyAlignment="1">
      <alignment horizontal="right" wrapText="1"/>
      <protection/>
    </xf>
    <xf numFmtId="0" fontId="3" fillId="0" borderId="15" xfId="55" applyFont="1" applyBorder="1" applyAlignment="1">
      <alignment horizontal="right" wrapText="1"/>
      <protection/>
    </xf>
    <xf numFmtId="0" fontId="3" fillId="0" borderId="16" xfId="55" applyFont="1" applyBorder="1" applyAlignment="1">
      <alignment wrapText="1"/>
      <protection/>
    </xf>
    <xf numFmtId="4" fontId="3" fillId="0" borderId="16" xfId="55" applyNumberFormat="1" applyFont="1" applyBorder="1" applyAlignment="1">
      <alignment horizontal="right" wrapText="1"/>
      <protection/>
    </xf>
    <xf numFmtId="4" fontId="3" fillId="0" borderId="0" xfId="55" applyNumberFormat="1" applyFont="1" applyBorder="1" applyAlignment="1">
      <alignment horizontal="right" wrapText="1"/>
      <protection/>
    </xf>
    <xf numFmtId="2" fontId="3" fillId="0" borderId="11" xfId="55" applyNumberFormat="1" applyFont="1" applyBorder="1" applyAlignment="1">
      <alignment wrapText="1"/>
      <protection/>
    </xf>
    <xf numFmtId="0" fontId="3" fillId="0" borderId="13" xfId="55" applyFont="1" applyBorder="1" applyAlignment="1">
      <alignment wrapText="1"/>
      <protection/>
    </xf>
    <xf numFmtId="0" fontId="3" fillId="0" borderId="11" xfId="55" applyFont="1" applyBorder="1" applyAlignment="1">
      <alignment wrapText="1"/>
      <protection/>
    </xf>
    <xf numFmtId="0" fontId="3" fillId="0" borderId="17" xfId="55" applyFont="1" applyBorder="1" applyAlignment="1">
      <alignment wrapText="1"/>
      <protection/>
    </xf>
    <xf numFmtId="4" fontId="3" fillId="35" borderId="11" xfId="55" applyNumberFormat="1" applyFont="1" applyFill="1" applyBorder="1" applyAlignment="1">
      <alignment horizontal="right" wrapText="1"/>
      <protection/>
    </xf>
    <xf numFmtId="164" fontId="4" fillId="0" borderId="11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4" fontId="3" fillId="0" borderId="11" xfId="55" applyNumberFormat="1" applyFont="1" applyBorder="1" applyAlignment="1">
      <alignment horizontal="right" wrapText="1"/>
      <protection/>
    </xf>
    <xf numFmtId="0" fontId="4" fillId="0" borderId="11" xfId="55" applyFont="1" applyBorder="1">
      <alignment/>
      <protection/>
    </xf>
    <xf numFmtId="0" fontId="4" fillId="0" borderId="11" xfId="55" applyFont="1" applyBorder="1" applyAlignment="1">
      <alignment horizontal="right"/>
      <protection/>
    </xf>
    <xf numFmtId="4" fontId="4" fillId="0" borderId="11" xfId="55" applyNumberFormat="1" applyFont="1" applyBorder="1">
      <alignment/>
      <protection/>
    </xf>
    <xf numFmtId="165" fontId="4" fillId="0" borderId="11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3" fillId="0" borderId="0" xfId="55" applyFont="1" applyBorder="1" applyAlignment="1">
      <alignment horizontal="right"/>
      <protection/>
    </xf>
    <xf numFmtId="4" fontId="3" fillId="0" borderId="0" xfId="55" applyNumberFormat="1" applyFont="1">
      <alignment/>
      <protection/>
    </xf>
    <xf numFmtId="0" fontId="2" fillId="34" borderId="16" xfId="55" applyFont="1" applyFill="1" applyBorder="1" applyAlignment="1">
      <alignment horizontal="center" wrapText="1"/>
      <protection/>
    </xf>
    <xf numFmtId="0" fontId="2" fillId="34" borderId="18" xfId="55" applyFont="1" applyFill="1" applyBorder="1" applyAlignment="1">
      <alignment horizontal="center" wrapText="1"/>
      <protection/>
    </xf>
    <xf numFmtId="0" fontId="4" fillId="34" borderId="18" xfId="55" applyFont="1" applyFill="1" applyBorder="1" applyAlignment="1">
      <alignment horizontal="center" wrapText="1"/>
      <protection/>
    </xf>
    <xf numFmtId="0" fontId="3" fillId="0" borderId="11" xfId="55" applyFont="1" applyBorder="1">
      <alignment/>
      <protection/>
    </xf>
    <xf numFmtId="4" fontId="3" fillId="0" borderId="11" xfId="55" applyNumberFormat="1" applyFont="1" applyBorder="1" applyAlignment="1">
      <alignment/>
      <protection/>
    </xf>
    <xf numFmtId="4" fontId="3" fillId="0" borderId="11" xfId="55" applyNumberFormat="1" applyFont="1" applyBorder="1">
      <alignment/>
      <protection/>
    </xf>
    <xf numFmtId="165" fontId="3" fillId="0" borderId="0" xfId="55" applyNumberFormat="1" applyFont="1">
      <alignment/>
      <protection/>
    </xf>
    <xf numFmtId="166" fontId="4" fillId="0" borderId="11" xfId="55" applyNumberFormat="1" applyFont="1" applyBorder="1" applyAlignment="1">
      <alignment wrapText="1"/>
      <protection/>
    </xf>
    <xf numFmtId="0" fontId="4" fillId="0" borderId="19" xfId="55" applyFont="1" applyBorder="1">
      <alignment/>
      <protection/>
    </xf>
    <xf numFmtId="4" fontId="4" fillId="0" borderId="11" xfId="55" applyNumberFormat="1" applyFont="1" applyBorder="1" applyAlignment="1">
      <alignment horizontal="right"/>
      <protection/>
    </xf>
    <xf numFmtId="166" fontId="4" fillId="0" borderId="11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3" fillId="0" borderId="0" xfId="55" applyFont="1" applyBorder="1">
      <alignment/>
      <protection/>
    </xf>
    <xf numFmtId="4" fontId="3" fillId="0" borderId="0" xfId="55" applyNumberFormat="1" applyFont="1" applyBorder="1" applyAlignment="1">
      <alignment horizontal="right"/>
      <protection/>
    </xf>
    <xf numFmtId="166" fontId="4" fillId="0" borderId="0" xfId="55" applyNumberFormat="1" applyFont="1">
      <alignment/>
      <protection/>
    </xf>
    <xf numFmtId="0" fontId="3" fillId="0" borderId="20" xfId="55" applyFont="1" applyBorder="1">
      <alignment/>
      <protection/>
    </xf>
    <xf numFmtId="0" fontId="4" fillId="0" borderId="0" xfId="55" applyFont="1" applyBorder="1">
      <alignment/>
      <protection/>
    </xf>
    <xf numFmtId="166" fontId="4" fillId="34" borderId="11" xfId="55" applyNumberFormat="1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164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40" sqref="A40"/>
    </sheetView>
  </sheetViews>
  <sheetFormatPr defaultColWidth="9.140625" defaultRowHeight="12.75" outlineLevelCol="1"/>
  <cols>
    <col min="1" max="1" width="7.7109375" style="0" customWidth="1"/>
    <col min="2" max="2" width="34.00390625" style="0" customWidth="1"/>
    <col min="3" max="3" width="24.140625" style="0" customWidth="1"/>
    <col min="4" max="4" width="41.8515625" style="0" customWidth="1"/>
    <col min="5" max="6" width="14.8515625" style="0" hidden="1" customWidth="1" outlineLevel="1"/>
    <col min="7" max="7" width="13.8515625" style="0" customWidth="1" collapsed="1"/>
    <col min="8" max="9" width="13.8515625" style="0" customWidth="1"/>
  </cols>
  <sheetData>
    <row r="1" ht="12.75">
      <c r="A1" s="3" t="s">
        <v>72</v>
      </c>
    </row>
    <row r="3" spans="1:9" ht="12.75">
      <c r="A3" s="3" t="s">
        <v>73</v>
      </c>
      <c r="F3" s="4"/>
      <c r="G3" s="5"/>
      <c r="H3" s="5"/>
      <c r="I3" s="5"/>
    </row>
    <row r="4" spans="1:9" s="1" customFormat="1" ht="38.25">
      <c r="A4" s="2" t="s">
        <v>2</v>
      </c>
      <c r="B4" s="2" t="s">
        <v>3</v>
      </c>
      <c r="C4" s="2" t="s">
        <v>0</v>
      </c>
      <c r="D4" s="2" t="s">
        <v>1</v>
      </c>
      <c r="E4" s="6" t="s">
        <v>75</v>
      </c>
      <c r="F4" s="7" t="s">
        <v>76</v>
      </c>
      <c r="G4" s="8" t="s">
        <v>77</v>
      </c>
      <c r="H4" s="8" t="s">
        <v>78</v>
      </c>
      <c r="I4" s="8" t="s">
        <v>74</v>
      </c>
    </row>
    <row r="5" spans="1:9" s="1" customFormat="1" ht="24.75" customHeight="1">
      <c r="A5" s="9" t="s">
        <v>54</v>
      </c>
      <c r="B5" s="9" t="s">
        <v>55</v>
      </c>
      <c r="C5" s="9" t="s">
        <v>52</v>
      </c>
      <c r="D5" s="9" t="s">
        <v>53</v>
      </c>
      <c r="E5" s="18">
        <v>309713.8</v>
      </c>
      <c r="F5" s="13"/>
      <c r="G5" s="15">
        <f aca="true" t="shared" si="0" ref="G5:G11">E5-F5</f>
        <v>309713.8</v>
      </c>
      <c r="H5" s="15">
        <f>G5+G6+G7+G8+G9+G10+G11+G12+G13</f>
        <v>2000935.49</v>
      </c>
      <c r="I5" s="73">
        <f>H5/1000</f>
        <v>2000.93549</v>
      </c>
    </row>
    <row r="6" spans="1:9" s="1" customFormat="1" ht="24.75" customHeight="1">
      <c r="A6" s="9" t="s">
        <v>59</v>
      </c>
      <c r="B6" s="9" t="s">
        <v>60</v>
      </c>
      <c r="C6" s="9" t="s">
        <v>52</v>
      </c>
      <c r="D6" s="9" t="s">
        <v>53</v>
      </c>
      <c r="E6" s="18">
        <v>20261.79</v>
      </c>
      <c r="F6" s="13"/>
      <c r="G6" s="15">
        <f t="shared" si="0"/>
        <v>20261.79</v>
      </c>
      <c r="H6" s="13"/>
      <c r="I6" s="73"/>
    </row>
    <row r="7" spans="1:9" s="1" customFormat="1" ht="24.75" customHeight="1">
      <c r="A7" s="9" t="s">
        <v>50</v>
      </c>
      <c r="B7" s="9" t="s">
        <v>51</v>
      </c>
      <c r="C7" s="9" t="s">
        <v>48</v>
      </c>
      <c r="D7" s="9" t="s">
        <v>49</v>
      </c>
      <c r="E7" s="18">
        <v>118293.1</v>
      </c>
      <c r="F7" s="13"/>
      <c r="G7" s="15">
        <f t="shared" si="0"/>
        <v>118293.1</v>
      </c>
      <c r="H7" s="13"/>
      <c r="I7" s="73"/>
    </row>
    <row r="8" spans="1:9" s="1" customFormat="1" ht="24.75" customHeight="1">
      <c r="A8" s="9" t="s">
        <v>8</v>
      </c>
      <c r="B8" s="9" t="s">
        <v>9</v>
      </c>
      <c r="C8" s="9" t="s">
        <v>16</v>
      </c>
      <c r="D8" s="9" t="s">
        <v>17</v>
      </c>
      <c r="E8" s="18">
        <v>90643.75</v>
      </c>
      <c r="F8" s="13"/>
      <c r="G8" s="15">
        <f t="shared" si="0"/>
        <v>90643.75</v>
      </c>
      <c r="H8" s="13"/>
      <c r="I8" s="73"/>
    </row>
    <row r="9" spans="1:9" s="1" customFormat="1" ht="24.75" customHeight="1">
      <c r="A9" s="9" t="s">
        <v>44</v>
      </c>
      <c r="B9" s="9" t="s">
        <v>45</v>
      </c>
      <c r="C9" s="9" t="s">
        <v>46</v>
      </c>
      <c r="D9" s="9" t="s">
        <v>47</v>
      </c>
      <c r="E9" s="18">
        <v>106959.9</v>
      </c>
      <c r="F9" s="13"/>
      <c r="G9" s="15">
        <f t="shared" si="0"/>
        <v>106959.9</v>
      </c>
      <c r="H9" s="13"/>
      <c r="I9" s="73"/>
    </row>
    <row r="10" spans="1:9" s="1" customFormat="1" ht="24.75" customHeight="1">
      <c r="A10" s="9" t="s">
        <v>34</v>
      </c>
      <c r="B10" s="9" t="s">
        <v>35</v>
      </c>
      <c r="C10" s="9" t="s">
        <v>36</v>
      </c>
      <c r="D10" s="9" t="s">
        <v>37</v>
      </c>
      <c r="E10" s="18">
        <v>37136.73</v>
      </c>
      <c r="F10" s="13"/>
      <c r="G10" s="15">
        <f t="shared" si="0"/>
        <v>37136.73</v>
      </c>
      <c r="H10" s="13"/>
      <c r="I10" s="73"/>
    </row>
    <row r="11" spans="1:9" s="1" customFormat="1" ht="24.75" customHeight="1">
      <c r="A11" s="9" t="s">
        <v>44</v>
      </c>
      <c r="B11" s="9" t="s">
        <v>45</v>
      </c>
      <c r="C11" s="9" t="s">
        <v>42</v>
      </c>
      <c r="D11" s="9" t="s">
        <v>43</v>
      </c>
      <c r="E11" s="18">
        <v>91450.78</v>
      </c>
      <c r="F11" s="13"/>
      <c r="G11" s="15">
        <f t="shared" si="0"/>
        <v>91450.78</v>
      </c>
      <c r="H11" s="13"/>
      <c r="I11" s="73"/>
    </row>
    <row r="12" spans="1:9" s="1" customFormat="1" ht="24.75" customHeight="1">
      <c r="A12" s="9" t="s">
        <v>8</v>
      </c>
      <c r="B12" s="9" t="s">
        <v>9</v>
      </c>
      <c r="C12" s="9" t="s">
        <v>6</v>
      </c>
      <c r="D12" s="9" t="s">
        <v>7</v>
      </c>
      <c r="E12" s="18">
        <v>730820.48</v>
      </c>
      <c r="F12" s="13"/>
      <c r="G12" s="15">
        <f>E12-F12</f>
        <v>730820.48</v>
      </c>
      <c r="H12" s="13"/>
      <c r="I12" s="73"/>
    </row>
    <row r="13" spans="1:9" s="1" customFormat="1" ht="24.75" customHeight="1">
      <c r="A13" s="9" t="s">
        <v>8</v>
      </c>
      <c r="B13" s="9" t="s">
        <v>9</v>
      </c>
      <c r="C13" s="9" t="s">
        <v>14</v>
      </c>
      <c r="D13" s="9" t="s">
        <v>15</v>
      </c>
      <c r="E13" s="18">
        <v>495655.16</v>
      </c>
      <c r="F13" s="13"/>
      <c r="G13" s="15">
        <f aca="true" t="shared" si="1" ref="G13:G27">E13-F13</f>
        <v>495655.16</v>
      </c>
      <c r="H13" s="13"/>
      <c r="I13" s="73"/>
    </row>
    <row r="14" spans="1:9" s="1" customFormat="1" ht="24.75" customHeight="1">
      <c r="A14" s="9" t="s">
        <v>59</v>
      </c>
      <c r="B14" s="9" t="s">
        <v>60</v>
      </c>
      <c r="C14" s="9" t="s">
        <v>63</v>
      </c>
      <c r="D14" s="9" t="s">
        <v>64</v>
      </c>
      <c r="E14" s="18">
        <v>1440188.97</v>
      </c>
      <c r="F14" s="13"/>
      <c r="G14" s="15">
        <f t="shared" si="1"/>
        <v>1440188.97</v>
      </c>
      <c r="H14" s="15">
        <f>G14</f>
        <v>1440188.97</v>
      </c>
      <c r="I14" s="73">
        <f>H14/1000</f>
        <v>1440.18897</v>
      </c>
    </row>
    <row r="15" spans="1:9" s="1" customFormat="1" ht="24.75" customHeight="1">
      <c r="A15" s="9" t="s">
        <v>8</v>
      </c>
      <c r="B15" s="9" t="s">
        <v>9</v>
      </c>
      <c r="C15" s="9" t="s">
        <v>22</v>
      </c>
      <c r="D15" s="9" t="s">
        <v>23</v>
      </c>
      <c r="E15" s="18">
        <v>1678824.44</v>
      </c>
      <c r="F15" s="13"/>
      <c r="G15" s="15">
        <f t="shared" si="1"/>
        <v>1678824.44</v>
      </c>
      <c r="H15" s="15">
        <f>G15+G16</f>
        <v>1771309.3199999998</v>
      </c>
      <c r="I15" s="73">
        <f>H15/1000</f>
        <v>1771.3093199999998</v>
      </c>
    </row>
    <row r="16" spans="1:9" s="1" customFormat="1" ht="24.75" customHeight="1">
      <c r="A16" s="9" t="s">
        <v>34</v>
      </c>
      <c r="B16" s="9" t="s">
        <v>35</v>
      </c>
      <c r="C16" s="9" t="s">
        <v>22</v>
      </c>
      <c r="D16" s="9" t="s">
        <v>23</v>
      </c>
      <c r="E16" s="18">
        <v>92484.88</v>
      </c>
      <c r="F16" s="13"/>
      <c r="G16" s="15">
        <f t="shared" si="1"/>
        <v>92484.88</v>
      </c>
      <c r="H16" s="13"/>
      <c r="I16" s="73"/>
    </row>
    <row r="17" spans="1:9" s="1" customFormat="1" ht="24.75" customHeight="1">
      <c r="A17" s="9" t="s">
        <v>8</v>
      </c>
      <c r="B17" s="9" t="s">
        <v>9</v>
      </c>
      <c r="C17" s="9" t="s">
        <v>24</v>
      </c>
      <c r="D17" s="9" t="s">
        <v>25</v>
      </c>
      <c r="E17" s="18">
        <v>4579.25</v>
      </c>
      <c r="F17" s="13"/>
      <c r="G17" s="15">
        <f t="shared" si="1"/>
        <v>4579.25</v>
      </c>
      <c r="H17" s="15">
        <f>G17</f>
        <v>4579.25</v>
      </c>
      <c r="I17" s="73">
        <f>H17/1000</f>
        <v>4.57925</v>
      </c>
    </row>
    <row r="18" spans="1:9" s="1" customFormat="1" ht="24.75" customHeight="1">
      <c r="A18" s="9" t="s">
        <v>8</v>
      </c>
      <c r="B18" s="9" t="s">
        <v>9</v>
      </c>
      <c r="C18" s="9" t="s">
        <v>20</v>
      </c>
      <c r="D18" s="9" t="s">
        <v>21</v>
      </c>
      <c r="E18" s="18">
        <v>2145.71</v>
      </c>
      <c r="F18" s="13"/>
      <c r="G18" s="15">
        <f t="shared" si="1"/>
        <v>2145.71</v>
      </c>
      <c r="H18" s="15">
        <f>G18</f>
        <v>2145.71</v>
      </c>
      <c r="I18" s="73">
        <f>H18/1000</f>
        <v>2.1457100000000002</v>
      </c>
    </row>
    <row r="19" spans="1:9" s="1" customFormat="1" ht="24.75" customHeight="1">
      <c r="A19" s="9" t="s">
        <v>67</v>
      </c>
      <c r="B19" s="9" t="s">
        <v>68</v>
      </c>
      <c r="C19" s="9" t="s">
        <v>38</v>
      </c>
      <c r="D19" s="9" t="s">
        <v>39</v>
      </c>
      <c r="E19" s="18">
        <v>2339508.11</v>
      </c>
      <c r="F19" s="13">
        <v>30514.05</v>
      </c>
      <c r="G19" s="15">
        <f t="shared" si="1"/>
        <v>2308994.06</v>
      </c>
      <c r="H19" s="15">
        <f>G19+G20+G21+G22</f>
        <v>3189799.6200000006</v>
      </c>
      <c r="I19" s="73">
        <f>H19/1000</f>
        <v>3189.7996200000007</v>
      </c>
    </row>
    <row r="20" spans="1:9" s="1" customFormat="1" ht="24.75" customHeight="1">
      <c r="A20" s="9" t="s">
        <v>65</v>
      </c>
      <c r="B20" s="9" t="s">
        <v>66</v>
      </c>
      <c r="C20" s="9" t="s">
        <v>38</v>
      </c>
      <c r="D20" s="9" t="s">
        <v>39</v>
      </c>
      <c r="E20" s="18">
        <v>523541.76</v>
      </c>
      <c r="F20" s="13"/>
      <c r="G20" s="15">
        <f t="shared" si="1"/>
        <v>523541.76</v>
      </c>
      <c r="H20" s="13"/>
      <c r="I20" s="73"/>
    </row>
    <row r="21" spans="1:9" s="1" customFormat="1" ht="24.75" customHeight="1">
      <c r="A21" s="9" t="s">
        <v>34</v>
      </c>
      <c r="B21" s="9" t="s">
        <v>35</v>
      </c>
      <c r="C21" s="9" t="s">
        <v>38</v>
      </c>
      <c r="D21" s="9" t="s">
        <v>39</v>
      </c>
      <c r="E21" s="18">
        <v>4522.74</v>
      </c>
      <c r="F21" s="13"/>
      <c r="G21" s="15">
        <f t="shared" si="1"/>
        <v>4522.74</v>
      </c>
      <c r="H21" s="13"/>
      <c r="I21" s="73"/>
    </row>
    <row r="22" spans="1:9" s="1" customFormat="1" ht="24.75" customHeight="1">
      <c r="A22" s="9" t="s">
        <v>70</v>
      </c>
      <c r="B22" s="9" t="s">
        <v>71</v>
      </c>
      <c r="C22" s="9" t="s">
        <v>38</v>
      </c>
      <c r="D22" s="9" t="s">
        <v>39</v>
      </c>
      <c r="E22" s="18">
        <v>362166.22</v>
      </c>
      <c r="F22" s="13">
        <v>9425.16</v>
      </c>
      <c r="G22" s="15">
        <f t="shared" si="1"/>
        <v>352741.06</v>
      </c>
      <c r="H22" s="13"/>
      <c r="I22" s="73"/>
    </row>
    <row r="23" spans="1:9" s="1" customFormat="1" ht="24.75" customHeight="1">
      <c r="A23" s="9" t="s">
        <v>67</v>
      </c>
      <c r="B23" s="9" t="s">
        <v>68</v>
      </c>
      <c r="C23" s="11" t="s">
        <v>81</v>
      </c>
      <c r="D23" s="9" t="s">
        <v>39</v>
      </c>
      <c r="E23" s="18">
        <v>5989325.7</v>
      </c>
      <c r="F23" s="13">
        <v>47996.31</v>
      </c>
      <c r="G23" s="15">
        <f t="shared" si="1"/>
        <v>5941329.390000001</v>
      </c>
      <c r="H23" s="15">
        <f>G23+G24+G25</f>
        <v>7143055.460000001</v>
      </c>
      <c r="I23" s="73">
        <f>H23/1000</f>
        <v>7143.0554600000005</v>
      </c>
    </row>
    <row r="24" spans="1:9" s="1" customFormat="1" ht="24.75" customHeight="1">
      <c r="A24" s="9" t="s">
        <v>65</v>
      </c>
      <c r="B24" s="9" t="s">
        <v>66</v>
      </c>
      <c r="C24" s="11" t="s">
        <v>81</v>
      </c>
      <c r="D24" s="9" t="s">
        <v>39</v>
      </c>
      <c r="E24" s="18">
        <v>944396.5</v>
      </c>
      <c r="F24" s="13"/>
      <c r="G24" s="15">
        <f t="shared" si="1"/>
        <v>944396.5</v>
      </c>
      <c r="H24" s="13"/>
      <c r="I24" s="73"/>
    </row>
    <row r="25" spans="1:9" s="1" customFormat="1" ht="24.75" customHeight="1">
      <c r="A25" s="9" t="s">
        <v>70</v>
      </c>
      <c r="B25" s="9" t="s">
        <v>71</v>
      </c>
      <c r="C25" s="11" t="s">
        <v>81</v>
      </c>
      <c r="D25" s="9" t="s">
        <v>39</v>
      </c>
      <c r="E25" s="18">
        <v>282434.62</v>
      </c>
      <c r="F25" s="13">
        <v>25105.05</v>
      </c>
      <c r="G25" s="15">
        <f t="shared" si="1"/>
        <v>257329.57</v>
      </c>
      <c r="H25" s="13"/>
      <c r="I25" s="73"/>
    </row>
    <row r="26" spans="1:9" s="1" customFormat="1" ht="24.75" customHeight="1">
      <c r="A26" s="9" t="s">
        <v>8</v>
      </c>
      <c r="B26" s="9" t="s">
        <v>9</v>
      </c>
      <c r="C26" s="9" t="s">
        <v>18</v>
      </c>
      <c r="D26" s="9" t="s">
        <v>19</v>
      </c>
      <c r="E26" s="18">
        <v>2734289.27</v>
      </c>
      <c r="F26" s="13"/>
      <c r="G26" s="15">
        <f t="shared" si="1"/>
        <v>2734289.27</v>
      </c>
      <c r="H26" s="15">
        <f>G26</f>
        <v>2734289.27</v>
      </c>
      <c r="I26" s="73">
        <f>H26/1000</f>
        <v>2734.28927</v>
      </c>
    </row>
    <row r="27" spans="1:9" s="1" customFormat="1" ht="24.75" customHeight="1">
      <c r="A27" s="9" t="s">
        <v>59</v>
      </c>
      <c r="B27" s="9" t="s">
        <v>60</v>
      </c>
      <c r="C27" s="9" t="s">
        <v>82</v>
      </c>
      <c r="D27" s="9" t="s">
        <v>64</v>
      </c>
      <c r="E27" s="18">
        <v>979638.61</v>
      </c>
      <c r="F27" s="13"/>
      <c r="G27" s="15">
        <f t="shared" si="1"/>
        <v>979638.61</v>
      </c>
      <c r="H27" s="15">
        <f>G27</f>
        <v>979638.61</v>
      </c>
      <c r="I27" s="73">
        <f>H27/1000</f>
        <v>979.63861</v>
      </c>
    </row>
    <row r="28" spans="4:9" ht="17.25" customHeight="1">
      <c r="D28" s="10" t="s">
        <v>80</v>
      </c>
      <c r="E28" s="12">
        <f>SUM(E5:E27)</f>
        <v>19378982.27</v>
      </c>
      <c r="F28" s="17">
        <f>SUM(F5:F27)</f>
        <v>113040.56999999999</v>
      </c>
      <c r="G28" s="17">
        <f>SUM(G5:G27)</f>
        <v>19265941.700000003</v>
      </c>
      <c r="H28" s="17">
        <f>SUM(H5:H27)</f>
        <v>19265941.7</v>
      </c>
      <c r="I28" s="74">
        <f>SUM(I5:I27)</f>
        <v>19265.941700000003</v>
      </c>
    </row>
    <row r="30" spans="1:9" ht="12.75">
      <c r="A30" s="3" t="s">
        <v>79</v>
      </c>
      <c r="F30" s="4"/>
      <c r="G30" s="5"/>
      <c r="H30" s="5"/>
      <c r="I30" s="5"/>
    </row>
    <row r="31" spans="1:9" s="1" customFormat="1" ht="38.25">
      <c r="A31" s="6" t="s">
        <v>2</v>
      </c>
      <c r="B31" s="6" t="s">
        <v>3</v>
      </c>
      <c r="C31" s="6" t="s">
        <v>0</v>
      </c>
      <c r="D31" s="6" t="s">
        <v>1</v>
      </c>
      <c r="E31" s="6" t="s">
        <v>75</v>
      </c>
      <c r="F31" s="7" t="s">
        <v>76</v>
      </c>
      <c r="G31" s="8" t="s">
        <v>77</v>
      </c>
      <c r="H31" s="8" t="s">
        <v>78</v>
      </c>
      <c r="I31" s="8" t="s">
        <v>74</v>
      </c>
    </row>
    <row r="32" spans="1:9" s="1" customFormat="1" ht="24.75" customHeight="1">
      <c r="A32" s="13" t="s">
        <v>8</v>
      </c>
      <c r="B32" s="13" t="s">
        <v>9</v>
      </c>
      <c r="C32" s="13" t="s">
        <v>26</v>
      </c>
      <c r="D32" s="13" t="s">
        <v>27</v>
      </c>
      <c r="E32" s="14">
        <v>622368.81</v>
      </c>
      <c r="F32" s="13"/>
      <c r="G32" s="15">
        <f>E32</f>
        <v>622368.81</v>
      </c>
      <c r="H32" s="15">
        <f>G32+G33</f>
        <v>732394.78</v>
      </c>
      <c r="I32" s="73">
        <f>H32/1000</f>
        <v>732.3947800000001</v>
      </c>
    </row>
    <row r="33" spans="1:9" s="1" customFormat="1" ht="24.75" customHeight="1">
      <c r="A33" s="13" t="s">
        <v>34</v>
      </c>
      <c r="B33" s="13" t="s">
        <v>35</v>
      </c>
      <c r="C33" s="13" t="s">
        <v>26</v>
      </c>
      <c r="D33" s="13" t="s">
        <v>27</v>
      </c>
      <c r="E33" s="14">
        <v>110025.97</v>
      </c>
      <c r="F33" s="13"/>
      <c r="G33" s="15">
        <f aca="true" t="shared" si="2" ref="G33:G41">E33</f>
        <v>110025.97</v>
      </c>
      <c r="H33" s="13"/>
      <c r="I33" s="73"/>
    </row>
    <row r="34" spans="1:9" s="1" customFormat="1" ht="24.75" customHeight="1">
      <c r="A34" s="13" t="s">
        <v>8</v>
      </c>
      <c r="B34" s="13" t="s">
        <v>9</v>
      </c>
      <c r="C34" s="13" t="s">
        <v>12</v>
      </c>
      <c r="D34" s="13" t="s">
        <v>13</v>
      </c>
      <c r="E34" s="14">
        <v>35913.21</v>
      </c>
      <c r="F34" s="13"/>
      <c r="G34" s="15">
        <f t="shared" si="2"/>
        <v>35913.21</v>
      </c>
      <c r="H34" s="15">
        <f>G34</f>
        <v>35913.21</v>
      </c>
      <c r="I34" s="73">
        <f>H34/1000</f>
        <v>35.91321</v>
      </c>
    </row>
    <row r="35" spans="1:9" s="1" customFormat="1" ht="24.75" customHeight="1">
      <c r="A35" s="13" t="s">
        <v>59</v>
      </c>
      <c r="B35" s="13" t="s">
        <v>60</v>
      </c>
      <c r="C35" s="13" t="s">
        <v>61</v>
      </c>
      <c r="D35" s="13" t="s">
        <v>62</v>
      </c>
      <c r="E35" s="14">
        <v>947210</v>
      </c>
      <c r="F35" s="13"/>
      <c r="G35" s="15">
        <f t="shared" si="2"/>
        <v>947210</v>
      </c>
      <c r="H35" s="15">
        <f>G35</f>
        <v>947210</v>
      </c>
      <c r="I35" s="73">
        <f>H35/1000</f>
        <v>947.21</v>
      </c>
    </row>
    <row r="36" spans="1:9" s="1" customFormat="1" ht="24.75" customHeight="1">
      <c r="A36" s="13" t="s">
        <v>8</v>
      </c>
      <c r="B36" s="13" t="s">
        <v>9</v>
      </c>
      <c r="C36" s="13" t="s">
        <v>30</v>
      </c>
      <c r="D36" s="13" t="s">
        <v>31</v>
      </c>
      <c r="E36" s="14">
        <v>270837.28</v>
      </c>
      <c r="F36" s="13"/>
      <c r="G36" s="15">
        <f t="shared" si="2"/>
        <v>270837.28</v>
      </c>
      <c r="H36" s="15">
        <f>G36+G37</f>
        <v>783700.7</v>
      </c>
      <c r="I36" s="73">
        <f>H36/1000</f>
        <v>783.7007</v>
      </c>
    </row>
    <row r="37" spans="1:9" s="1" customFormat="1" ht="24.75" customHeight="1">
      <c r="A37" s="13" t="s">
        <v>40</v>
      </c>
      <c r="B37" s="13" t="s">
        <v>41</v>
      </c>
      <c r="C37" s="13" t="s">
        <v>30</v>
      </c>
      <c r="D37" s="13" t="s">
        <v>31</v>
      </c>
      <c r="E37" s="14">
        <v>512863.42</v>
      </c>
      <c r="F37" s="13"/>
      <c r="G37" s="15">
        <f t="shared" si="2"/>
        <v>512863.42</v>
      </c>
      <c r="H37" s="13"/>
      <c r="I37" s="73"/>
    </row>
    <row r="38" spans="1:9" s="1" customFormat="1" ht="24.75" customHeight="1">
      <c r="A38" s="13" t="s">
        <v>8</v>
      </c>
      <c r="B38" s="13" t="s">
        <v>9</v>
      </c>
      <c r="C38" s="13" t="s">
        <v>28</v>
      </c>
      <c r="D38" s="13" t="s">
        <v>29</v>
      </c>
      <c r="E38" s="14">
        <v>4204</v>
      </c>
      <c r="F38" s="13"/>
      <c r="G38" s="15">
        <f t="shared" si="2"/>
        <v>4204</v>
      </c>
      <c r="H38" s="15">
        <f>G38+G39</f>
        <v>474046.35</v>
      </c>
      <c r="I38" s="73">
        <f>H38/1000</f>
        <v>474.04634999999996</v>
      </c>
    </row>
    <row r="39" spans="1:9" s="1" customFormat="1" ht="24.75" customHeight="1">
      <c r="A39" s="13" t="s">
        <v>54</v>
      </c>
      <c r="B39" s="13" t="s">
        <v>55</v>
      </c>
      <c r="C39" s="13" t="s">
        <v>28</v>
      </c>
      <c r="D39" s="13" t="s">
        <v>29</v>
      </c>
      <c r="E39" s="14">
        <v>469842.35</v>
      </c>
      <c r="F39" s="13"/>
      <c r="G39" s="15">
        <f t="shared" si="2"/>
        <v>469842.35</v>
      </c>
      <c r="H39" s="13"/>
      <c r="I39" s="73"/>
    </row>
    <row r="40" spans="1:9" s="1" customFormat="1" ht="24.75" customHeight="1">
      <c r="A40" s="13" t="s">
        <v>34</v>
      </c>
      <c r="B40" s="13" t="s">
        <v>35</v>
      </c>
      <c r="C40" s="13" t="s">
        <v>32</v>
      </c>
      <c r="D40" s="13" t="s">
        <v>33</v>
      </c>
      <c r="E40" s="14">
        <v>3433.5</v>
      </c>
      <c r="F40" s="13"/>
      <c r="G40" s="15">
        <f t="shared" si="2"/>
        <v>3433.5</v>
      </c>
      <c r="H40" s="15">
        <f>G40</f>
        <v>3433.5</v>
      </c>
      <c r="I40" s="73">
        <f>H40/1000</f>
        <v>3.4335</v>
      </c>
    </row>
    <row r="41" spans="1:9" s="1" customFormat="1" ht="24.75" customHeight="1">
      <c r="A41" s="13" t="s">
        <v>54</v>
      </c>
      <c r="B41" s="13" t="s">
        <v>55</v>
      </c>
      <c r="C41" s="13" t="s">
        <v>57</v>
      </c>
      <c r="D41" s="13" t="s">
        <v>58</v>
      </c>
      <c r="E41" s="14">
        <v>137028.5</v>
      </c>
      <c r="F41" s="13"/>
      <c r="G41" s="15">
        <f t="shared" si="2"/>
        <v>137028.5</v>
      </c>
      <c r="H41" s="15">
        <f>G41</f>
        <v>137028.5</v>
      </c>
      <c r="I41" s="73">
        <f>H41/1000</f>
        <v>137.0285</v>
      </c>
    </row>
    <row r="42" spans="1:9" ht="21.75" customHeight="1">
      <c r="A42" s="16"/>
      <c r="B42" s="16"/>
      <c r="C42" s="16"/>
      <c r="D42" s="16" t="s">
        <v>80</v>
      </c>
      <c r="E42" s="17">
        <f>SUM(E32:E41)</f>
        <v>3113727.04</v>
      </c>
      <c r="F42" s="17">
        <f>SUM(F32:F41)</f>
        <v>0</v>
      </c>
      <c r="G42" s="17">
        <f>SUM(G32:G41)</f>
        <v>3113727.04</v>
      </c>
      <c r="H42" s="17">
        <f>SUM(H32:H41)</f>
        <v>3113727.04</v>
      </c>
      <c r="I42" s="74">
        <f>SUM(I32:I41)</f>
        <v>3113.72704</v>
      </c>
    </row>
  </sheetData>
  <sheetProtection/>
  <printOptions horizontalCentered="1"/>
  <pageMargins left="0.25" right="0.25" top="0.5" bottom="0.5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K27" sqref="K27"/>
    </sheetView>
  </sheetViews>
  <sheetFormatPr defaultColWidth="8.8515625" defaultRowHeight="12.75" outlineLevelRow="1" outlineLevelCol="1"/>
  <cols>
    <col min="1" max="1" width="12.00390625" style="19" customWidth="1"/>
    <col min="2" max="2" width="9.00390625" style="19" customWidth="1"/>
    <col min="3" max="3" width="37.28125" style="19" customWidth="1"/>
    <col min="4" max="4" width="36.7109375" style="19" customWidth="1"/>
    <col min="5" max="6" width="8.8515625" style="19" customWidth="1"/>
    <col min="7" max="7" width="10.7109375" style="19" customWidth="1"/>
    <col min="8" max="9" width="13.7109375" style="19" hidden="1" customWidth="1" outlineLevel="1"/>
    <col min="10" max="10" width="13.7109375" style="19" customWidth="1" collapsed="1"/>
    <col min="11" max="11" width="11.57421875" style="21" customWidth="1"/>
    <col min="12" max="12" width="16.28125" style="22" customWidth="1"/>
    <col min="13" max="13" width="23.8515625" style="19" customWidth="1"/>
    <col min="14" max="16384" width="8.8515625" style="19" customWidth="1"/>
  </cols>
  <sheetData>
    <row r="1" ht="12">
      <c r="C1" s="20">
        <v>45017</v>
      </c>
    </row>
    <row r="3" ht="12">
      <c r="C3" s="21" t="s">
        <v>83</v>
      </c>
    </row>
    <row r="4" spans="1:12" s="29" customFormat="1" ht="36">
      <c r="A4" s="23" t="s">
        <v>84</v>
      </c>
      <c r="B4" s="23" t="s">
        <v>85</v>
      </c>
      <c r="C4" s="23" t="s">
        <v>86</v>
      </c>
      <c r="D4" s="23" t="s">
        <v>87</v>
      </c>
      <c r="E4" s="24" t="s">
        <v>4</v>
      </c>
      <c r="F4" s="23" t="s">
        <v>5</v>
      </c>
      <c r="G4" s="25" t="s">
        <v>88</v>
      </c>
      <c r="H4" s="25" t="s">
        <v>89</v>
      </c>
      <c r="I4" s="26" t="s">
        <v>90</v>
      </c>
      <c r="J4" s="26" t="s">
        <v>91</v>
      </c>
      <c r="K4" s="27" t="s">
        <v>92</v>
      </c>
      <c r="L4" s="28"/>
    </row>
    <row r="5" spans="1:12" s="29" customFormat="1" ht="36" hidden="1" outlineLevel="1">
      <c r="A5" s="30" t="s">
        <v>93</v>
      </c>
      <c r="B5" s="31" t="s">
        <v>8</v>
      </c>
      <c r="C5" s="31" t="s">
        <v>94</v>
      </c>
      <c r="D5" s="30" t="s">
        <v>95</v>
      </c>
      <c r="E5" s="32" t="s">
        <v>96</v>
      </c>
      <c r="F5" s="33" t="s">
        <v>97</v>
      </c>
      <c r="G5" s="34" t="s">
        <v>11</v>
      </c>
      <c r="H5" s="35">
        <v>0</v>
      </c>
      <c r="I5" s="36"/>
      <c r="J5" s="36"/>
      <c r="K5" s="37">
        <f>H5/1000</f>
        <v>0</v>
      </c>
      <c r="L5" s="28"/>
    </row>
    <row r="6" spans="1:13" s="29" customFormat="1" ht="36" collapsed="1">
      <c r="A6" s="38" t="s">
        <v>93</v>
      </c>
      <c r="B6" s="39" t="s">
        <v>67</v>
      </c>
      <c r="C6" s="39" t="s">
        <v>68</v>
      </c>
      <c r="D6" s="40" t="s">
        <v>95</v>
      </c>
      <c r="E6" s="32" t="s">
        <v>98</v>
      </c>
      <c r="F6" s="32" t="s">
        <v>97</v>
      </c>
      <c r="G6" s="39" t="s">
        <v>11</v>
      </c>
      <c r="H6" s="41">
        <v>595394</v>
      </c>
      <c r="I6" s="41"/>
      <c r="J6" s="41">
        <v>354966</v>
      </c>
      <c r="K6" s="42">
        <f>J6/1000</f>
        <v>354.966</v>
      </c>
      <c r="L6" s="43"/>
      <c r="M6" s="44"/>
    </row>
    <row r="7" spans="1:12" s="29" customFormat="1" ht="36">
      <c r="A7" s="38" t="s">
        <v>93</v>
      </c>
      <c r="B7" s="39" t="s">
        <v>70</v>
      </c>
      <c r="C7" s="45" t="s">
        <v>71</v>
      </c>
      <c r="D7" s="30" t="s">
        <v>95</v>
      </c>
      <c r="E7" s="32">
        <v>3691</v>
      </c>
      <c r="F7" s="32">
        <v>2018</v>
      </c>
      <c r="G7" s="39" t="s">
        <v>11</v>
      </c>
      <c r="H7" s="46">
        <v>839040</v>
      </c>
      <c r="I7" s="46"/>
      <c r="J7" s="41">
        <v>768000</v>
      </c>
      <c r="K7" s="42">
        <f>J7/1000</f>
        <v>768</v>
      </c>
      <c r="L7" s="28"/>
    </row>
    <row r="8" spans="2:12" s="21" customFormat="1" ht="21" customHeight="1">
      <c r="B8" s="47"/>
      <c r="C8" s="47"/>
      <c r="D8" s="48" t="s">
        <v>99</v>
      </c>
      <c r="E8" s="49"/>
      <c r="F8" s="49"/>
      <c r="G8" s="49"/>
      <c r="H8" s="50">
        <f>SUM(H5:H7)</f>
        <v>1434434</v>
      </c>
      <c r="I8" s="50">
        <f>SUM(I5:I7)</f>
        <v>0</v>
      </c>
      <c r="J8" s="50">
        <f>SUM(J5:J7)</f>
        <v>1122966</v>
      </c>
      <c r="K8" s="50">
        <f>SUM(K5:K7)</f>
        <v>1122.966</v>
      </c>
      <c r="L8" s="51"/>
    </row>
    <row r="9" spans="4:10" ht="21" customHeight="1">
      <c r="D9" s="52"/>
      <c r="H9" s="53"/>
      <c r="I9" s="53"/>
      <c r="J9" s="53"/>
    </row>
    <row r="10" ht="21" customHeight="1">
      <c r="C10" s="21" t="s">
        <v>100</v>
      </c>
    </row>
    <row r="11" spans="1:12" s="29" customFormat="1" ht="50.25" customHeight="1">
      <c r="A11" s="24" t="s">
        <v>84</v>
      </c>
      <c r="B11" s="24" t="s">
        <v>85</v>
      </c>
      <c r="C11" s="24" t="s">
        <v>86</v>
      </c>
      <c r="D11" s="24" t="s">
        <v>87</v>
      </c>
      <c r="E11" s="24" t="s">
        <v>4</v>
      </c>
      <c r="F11" s="24" t="s">
        <v>5</v>
      </c>
      <c r="G11" s="24" t="s">
        <v>88</v>
      </c>
      <c r="H11" s="54" t="s">
        <v>89</v>
      </c>
      <c r="I11" s="55" t="s">
        <v>90</v>
      </c>
      <c r="J11" s="55" t="s">
        <v>91</v>
      </c>
      <c r="K11" s="56" t="s">
        <v>92</v>
      </c>
      <c r="L11" s="28"/>
    </row>
    <row r="12" spans="1:12" s="29" customFormat="1" ht="37.5" customHeight="1">
      <c r="A12" s="39" t="s">
        <v>101</v>
      </c>
      <c r="B12" s="39" t="s">
        <v>67</v>
      </c>
      <c r="C12" s="39" t="s">
        <v>68</v>
      </c>
      <c r="D12" s="39" t="s">
        <v>102</v>
      </c>
      <c r="E12" s="39" t="s">
        <v>69</v>
      </c>
      <c r="F12" s="39" t="s">
        <v>97</v>
      </c>
      <c r="G12" s="39" t="s">
        <v>11</v>
      </c>
      <c r="H12" s="46">
        <v>106671</v>
      </c>
      <c r="I12" s="46"/>
      <c r="J12" s="41">
        <v>87682</v>
      </c>
      <c r="K12" s="42">
        <f>J12/1000</f>
        <v>87.682</v>
      </c>
      <c r="L12" s="28"/>
    </row>
    <row r="13" spans="1:11" ht="24.75" customHeight="1">
      <c r="A13" s="57" t="s">
        <v>103</v>
      </c>
      <c r="B13" s="57" t="s">
        <v>54</v>
      </c>
      <c r="C13" s="57" t="s">
        <v>55</v>
      </c>
      <c r="D13" s="57" t="s">
        <v>104</v>
      </c>
      <c r="E13" s="57" t="s">
        <v>56</v>
      </c>
      <c r="F13" s="57" t="s">
        <v>10</v>
      </c>
      <c r="G13" s="39" t="s">
        <v>11</v>
      </c>
      <c r="H13" s="58">
        <v>620500</v>
      </c>
      <c r="I13" s="59">
        <v>7300</v>
      </c>
      <c r="J13" s="41">
        <v>445300</v>
      </c>
      <c r="K13" s="42">
        <f>J13/1000</f>
        <v>445.3</v>
      </c>
    </row>
    <row r="14" spans="2:11" ht="24.75" customHeight="1">
      <c r="B14" s="47"/>
      <c r="C14" s="47"/>
      <c r="D14" s="48" t="s">
        <v>99</v>
      </c>
      <c r="E14" s="49"/>
      <c r="F14" s="49"/>
      <c r="G14" s="49"/>
      <c r="H14" s="50">
        <f>H12+H13</f>
        <v>727171</v>
      </c>
      <c r="I14" s="50">
        <f>I12+I13</f>
        <v>7300</v>
      </c>
      <c r="J14" s="50">
        <f>J12+J13</f>
        <v>532982</v>
      </c>
      <c r="K14" s="50">
        <f>K12+K13</f>
        <v>532.982</v>
      </c>
    </row>
    <row r="15" spans="3:10" ht="24.75" customHeight="1">
      <c r="C15" s="21" t="s">
        <v>105</v>
      </c>
      <c r="H15" s="60"/>
      <c r="J15" s="60"/>
    </row>
    <row r="16" spans="1:12" s="29" customFormat="1" ht="44.25" customHeight="1">
      <c r="A16" s="23" t="s">
        <v>106</v>
      </c>
      <c r="B16" s="24" t="s">
        <v>2</v>
      </c>
      <c r="C16" s="24" t="s">
        <v>3</v>
      </c>
      <c r="D16" s="24" t="s">
        <v>107</v>
      </c>
      <c r="E16" s="24" t="s">
        <v>108</v>
      </c>
      <c r="F16" s="24" t="s">
        <v>109</v>
      </c>
      <c r="G16" s="24" t="s">
        <v>88</v>
      </c>
      <c r="H16" s="54" t="s">
        <v>89</v>
      </c>
      <c r="I16" s="55" t="s">
        <v>90</v>
      </c>
      <c r="J16" s="55" t="s">
        <v>91</v>
      </c>
      <c r="K16" s="27" t="s">
        <v>92</v>
      </c>
      <c r="L16" s="28"/>
    </row>
    <row r="17" spans="1:12" s="29" customFormat="1" ht="24">
      <c r="A17" s="38" t="s">
        <v>110</v>
      </c>
      <c r="B17" s="39" t="s">
        <v>67</v>
      </c>
      <c r="C17" s="39" t="s">
        <v>68</v>
      </c>
      <c r="D17" s="39" t="s">
        <v>111</v>
      </c>
      <c r="E17" s="39" t="s">
        <v>112</v>
      </c>
      <c r="F17" s="39" t="s">
        <v>97</v>
      </c>
      <c r="G17" s="39" t="s">
        <v>113</v>
      </c>
      <c r="H17" s="46">
        <v>280000</v>
      </c>
      <c r="I17" s="46">
        <v>4000</v>
      </c>
      <c r="J17" s="41">
        <v>260000</v>
      </c>
      <c r="K17" s="61">
        <f>J17/1000</f>
        <v>260</v>
      </c>
      <c r="L17" s="28"/>
    </row>
    <row r="18" spans="1:12" s="29" customFormat="1" ht="24">
      <c r="A18" s="38" t="s">
        <v>110</v>
      </c>
      <c r="B18" s="39" t="s">
        <v>114</v>
      </c>
      <c r="C18" s="39" t="s">
        <v>71</v>
      </c>
      <c r="D18" s="39" t="s">
        <v>111</v>
      </c>
      <c r="E18" s="39" t="s">
        <v>115</v>
      </c>
      <c r="F18" s="39" t="s">
        <v>97</v>
      </c>
      <c r="G18" s="39" t="s">
        <v>113</v>
      </c>
      <c r="H18" s="46">
        <v>312000</v>
      </c>
      <c r="I18" s="46"/>
      <c r="J18" s="41">
        <v>204000</v>
      </c>
      <c r="K18" s="61">
        <f>J18/1000</f>
        <v>204</v>
      </c>
      <c r="L18" s="28"/>
    </row>
    <row r="19" spans="1:12" s="21" customFormat="1" ht="25.5" customHeight="1">
      <c r="A19" s="62"/>
      <c r="B19" s="47"/>
      <c r="C19" s="47"/>
      <c r="D19" s="48" t="s">
        <v>99</v>
      </c>
      <c r="E19" s="47"/>
      <c r="F19" s="47"/>
      <c r="G19" s="47"/>
      <c r="H19" s="63">
        <f>SUM(H17:H18)</f>
        <v>592000</v>
      </c>
      <c r="I19" s="63">
        <f>SUM(I17:I18)</f>
        <v>4000</v>
      </c>
      <c r="J19" s="63">
        <f>SUM(J17:J18)</f>
        <v>464000</v>
      </c>
      <c r="K19" s="64">
        <f>SUM(K17:K18)</f>
        <v>464</v>
      </c>
      <c r="L19" s="65"/>
    </row>
    <row r="20" spans="1:11" ht="25.5" customHeight="1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8"/>
    </row>
    <row r="21" spans="1:11" ht="25.5" customHeight="1">
      <c r="A21" s="69"/>
      <c r="B21" s="66"/>
      <c r="C21" s="70" t="s">
        <v>116</v>
      </c>
      <c r="D21" s="66"/>
      <c r="E21" s="66"/>
      <c r="F21" s="66"/>
      <c r="G21" s="66"/>
      <c r="H21" s="67"/>
      <c r="I21" s="67"/>
      <c r="J21" s="67"/>
      <c r="K21" s="68"/>
    </row>
    <row r="22" spans="1:12" s="29" customFormat="1" ht="36">
      <c r="A22" s="25" t="s">
        <v>106</v>
      </c>
      <c r="B22" s="26" t="s">
        <v>2</v>
      </c>
      <c r="C22" s="26" t="s">
        <v>3</v>
      </c>
      <c r="D22" s="26" t="s">
        <v>107</v>
      </c>
      <c r="E22" s="26" t="s">
        <v>108</v>
      </c>
      <c r="F22" s="26" t="s">
        <v>109</v>
      </c>
      <c r="G22" s="26" t="s">
        <v>88</v>
      </c>
      <c r="H22" s="26" t="s">
        <v>89</v>
      </c>
      <c r="I22" s="26" t="s">
        <v>90</v>
      </c>
      <c r="J22" s="26" t="s">
        <v>91</v>
      </c>
      <c r="K22" s="71" t="s">
        <v>92</v>
      </c>
      <c r="L22" s="28"/>
    </row>
    <row r="23" spans="1:12" s="29" customFormat="1" ht="24">
      <c r="A23" s="38" t="s">
        <v>110</v>
      </c>
      <c r="B23" s="39" t="s">
        <v>117</v>
      </c>
      <c r="C23" s="39" t="s">
        <v>118</v>
      </c>
      <c r="D23" s="39" t="s">
        <v>111</v>
      </c>
      <c r="E23" s="39" t="s">
        <v>119</v>
      </c>
      <c r="F23" s="39" t="s">
        <v>97</v>
      </c>
      <c r="G23" s="39" t="s">
        <v>113</v>
      </c>
      <c r="H23" s="46">
        <v>4484</v>
      </c>
      <c r="I23" s="46"/>
      <c r="J23" s="41">
        <v>3458</v>
      </c>
      <c r="K23" s="61">
        <f>J23/1000</f>
        <v>3.458</v>
      </c>
      <c r="L23" s="28"/>
    </row>
    <row r="24" spans="1:12" s="29" customFormat="1" ht="26.25" customHeight="1">
      <c r="A24" s="38" t="s">
        <v>110</v>
      </c>
      <c r="B24" s="39">
        <v>27349291</v>
      </c>
      <c r="C24" s="39" t="s">
        <v>120</v>
      </c>
      <c r="D24" s="39" t="s">
        <v>111</v>
      </c>
      <c r="E24" s="72">
        <v>3759</v>
      </c>
      <c r="F24" s="72">
        <v>2019</v>
      </c>
      <c r="G24" s="39" t="s">
        <v>113</v>
      </c>
      <c r="H24" s="41">
        <v>2090</v>
      </c>
      <c r="I24" s="41"/>
      <c r="J24" s="41">
        <v>1824</v>
      </c>
      <c r="K24" s="61">
        <f>J24/1000</f>
        <v>1.824</v>
      </c>
      <c r="L24" s="28"/>
    </row>
    <row r="25" spans="1:12" s="29" customFormat="1" ht="24">
      <c r="A25" s="38" t="s">
        <v>110</v>
      </c>
      <c r="B25" s="39" t="s">
        <v>121</v>
      </c>
      <c r="C25" s="39" t="s">
        <v>122</v>
      </c>
      <c r="D25" s="39" t="s">
        <v>111</v>
      </c>
      <c r="E25" s="39" t="s">
        <v>123</v>
      </c>
      <c r="F25" s="39" t="s">
        <v>97</v>
      </c>
      <c r="G25" s="39" t="s">
        <v>113</v>
      </c>
      <c r="H25" s="41">
        <v>1102</v>
      </c>
      <c r="I25" s="41"/>
      <c r="J25" s="41">
        <v>798</v>
      </c>
      <c r="K25" s="61">
        <f>J25/1000</f>
        <v>0.798</v>
      </c>
      <c r="L25" s="28"/>
    </row>
    <row r="26" spans="1:12" s="29" customFormat="1" ht="24">
      <c r="A26" s="38" t="s">
        <v>110</v>
      </c>
      <c r="B26" s="39" t="s">
        <v>124</v>
      </c>
      <c r="C26" s="39" t="s">
        <v>125</v>
      </c>
      <c r="D26" s="39" t="s">
        <v>111</v>
      </c>
      <c r="E26" s="39" t="s">
        <v>123</v>
      </c>
      <c r="F26" s="39" t="s">
        <v>97</v>
      </c>
      <c r="G26" s="39" t="s">
        <v>113</v>
      </c>
      <c r="H26" s="41">
        <v>3952</v>
      </c>
      <c r="I26" s="41"/>
      <c r="J26" s="41">
        <v>4180</v>
      </c>
      <c r="K26" s="61">
        <f>J26/1000</f>
        <v>4.18</v>
      </c>
      <c r="L26" s="28"/>
    </row>
    <row r="27" spans="2:12" s="21" customFormat="1" ht="25.5" customHeight="1">
      <c r="B27" s="47"/>
      <c r="C27" s="47"/>
      <c r="D27" s="48" t="s">
        <v>99</v>
      </c>
      <c r="E27" s="47"/>
      <c r="F27" s="47"/>
      <c r="G27" s="47"/>
      <c r="H27" s="49">
        <f>SUM(H23:H26)</f>
        <v>11628</v>
      </c>
      <c r="I27" s="49">
        <f>SUM(I23:I26)</f>
        <v>0</v>
      </c>
      <c r="J27" s="49">
        <f>SUM(J23:J26)</f>
        <v>10260</v>
      </c>
      <c r="K27" s="50">
        <f>SUM(K23:K26)</f>
        <v>10.26</v>
      </c>
      <c r="L27" s="65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2023-05-18T08:39:26Z</cp:lastPrinted>
  <dcterms:created xsi:type="dcterms:W3CDTF">2023-05-18T07:05:38Z</dcterms:created>
  <dcterms:modified xsi:type="dcterms:W3CDTF">2023-07-04T10:49:33Z</dcterms:modified>
  <cp:category/>
  <cp:version/>
  <cp:contentType/>
  <cp:contentStatus/>
</cp:coreProperties>
</file>